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йтинг НОК за 2022" sheetId="3" r:id="rId1"/>
    <sheet name="Лист1" sheetId="1" r:id="rId2"/>
    <sheet name="Лист2" sheetId="2" state="hidden" r:id="rId3"/>
  </sheets>
  <definedNames>
    <definedName name="_xlnm._FilterDatabase" localSheetId="1" hidden="1">Лист1!$W$2:$W$22</definedName>
  </definedNames>
  <calcPr calcId="124519"/>
</workbook>
</file>

<file path=xl/calcChain.xml><?xml version="1.0" encoding="utf-8"?>
<calcChain xmlns="http://schemas.openxmlformats.org/spreadsheetml/2006/main">
  <c r="G18" i="3"/>
  <c r="H18"/>
  <c r="F18" l="1"/>
  <c r="E18"/>
  <c r="D18"/>
  <c r="C18"/>
  <c r="B18"/>
  <c r="G17" l="1"/>
  <c r="G16"/>
  <c r="G15"/>
  <c r="G14"/>
  <c r="G13"/>
  <c r="G12"/>
  <c r="G11"/>
  <c r="G10"/>
  <c r="G9"/>
  <c r="G8"/>
  <c r="G7"/>
  <c r="G6"/>
  <c r="G5"/>
  <c r="U4" i="1" l="1"/>
  <c r="U5"/>
  <c r="U6"/>
  <c r="U7"/>
  <c r="U8"/>
  <c r="U9"/>
  <c r="U10"/>
  <c r="U11"/>
  <c r="U12"/>
  <c r="U13"/>
  <c r="U14"/>
  <c r="U15"/>
  <c r="U16"/>
  <c r="M4"/>
  <c r="Q4"/>
  <c r="M5"/>
  <c r="Q5"/>
  <c r="M6"/>
  <c r="Q6"/>
  <c r="M7"/>
  <c r="Q7"/>
  <c r="M8"/>
  <c r="Q8"/>
  <c r="M9"/>
  <c r="Q9"/>
  <c r="M10"/>
  <c r="Q10"/>
  <c r="M11"/>
  <c r="Q11"/>
  <c r="M12"/>
  <c r="Q12"/>
  <c r="M13"/>
  <c r="Q13"/>
  <c r="M14"/>
  <c r="Q14"/>
  <c r="M15"/>
  <c r="Q15"/>
  <c r="M16"/>
  <c r="Q16"/>
  <c r="E4"/>
  <c r="I4"/>
  <c r="E5"/>
  <c r="I5"/>
  <c r="E6"/>
  <c r="I6"/>
  <c r="E7"/>
  <c r="I7"/>
  <c r="E8"/>
  <c r="I8"/>
  <c r="E9"/>
  <c r="I9"/>
  <c r="E10"/>
  <c r="I10"/>
  <c r="E11"/>
  <c r="I11"/>
  <c r="E12"/>
  <c r="I12"/>
  <c r="E13"/>
  <c r="I13"/>
  <c r="E14"/>
  <c r="I14"/>
  <c r="E15"/>
  <c r="I15"/>
  <c r="E16"/>
  <c r="V16" s="1"/>
  <c r="W16" s="1"/>
  <c r="I16"/>
  <c r="A8"/>
  <c r="A9"/>
  <c r="A10"/>
  <c r="A11"/>
  <c r="A12"/>
  <c r="A13"/>
  <c r="A14"/>
  <c r="A15"/>
  <c r="A16"/>
  <c r="A7"/>
  <c r="A6"/>
  <c r="A5"/>
  <c r="A4"/>
  <c r="V15" l="1"/>
  <c r="W15" s="1"/>
  <c r="V14"/>
  <c r="W14" s="1"/>
  <c r="V10"/>
  <c r="W10" s="1"/>
  <c r="V6"/>
  <c r="W6" s="1"/>
  <c r="V13"/>
  <c r="W13" s="1"/>
  <c r="V9"/>
  <c r="W9" s="1"/>
  <c r="V5"/>
  <c r="W5" s="1"/>
  <c r="V12"/>
  <c r="W12" s="1"/>
  <c r="V7"/>
  <c r="W7" s="1"/>
  <c r="V11"/>
  <c r="W11" s="1"/>
  <c r="V8"/>
  <c r="W8" s="1"/>
  <c r="V4"/>
  <c r="W4" s="1"/>
  <c r="I17"/>
  <c r="I18" s="1"/>
  <c r="M17"/>
  <c r="M18" s="1"/>
  <c r="U17"/>
  <c r="U18" s="1"/>
  <c r="E17"/>
  <c r="E18" s="1"/>
  <c r="Q17"/>
  <c r="Q18" s="1"/>
  <c r="W17" l="1"/>
  <c r="W18" s="1"/>
</calcChain>
</file>

<file path=xl/sharedStrings.xml><?xml version="1.0" encoding="utf-8"?>
<sst xmlns="http://schemas.openxmlformats.org/spreadsheetml/2006/main" count="68" uniqueCount="51">
  <si>
    <t>Наименование учреждения</t>
  </si>
  <si>
    <t xml:space="preserve">I. Критерий "Открытость и доступность информации об организации, осуществляющей образовательную деятельность" </t>
  </si>
  <si>
    <t>Итого по критерию (max. 100 баллов)</t>
  </si>
  <si>
    <t>II. Критерий "Комфортность условий, в которых осуществляется образовательная деятельность"</t>
  </si>
  <si>
    <t>III.Критерий "Доступность образовательной деятельности для инвалидов"</t>
  </si>
  <si>
    <t>IV.Критерий "Доброжелательность, вежливость работников организации"</t>
  </si>
  <si>
    <t xml:space="preserve">V.Критерий "Удовлетворенность условиями осуществления образовательной деятельности организаций" </t>
  </si>
  <si>
    <t>Всего баллов</t>
  </si>
  <si>
    <t>Итоговая оценка</t>
  </si>
  <si>
    <t>1.1. Соответствие информации о деятельности 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</si>
  <si>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1.2.Обеспечение на официальном сайте организации наличия и функционирования дистанционных способов обратной связи и взаимодействия с получателями услуг и их функционирование</t>
  </si>
  <si>
    <t>1.3. Доля участников отношений, удовлетворенных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</si>
  <si>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 xml:space="preserve">2.1.Обеспечение в организации социальной сферы комфортных условий для предоставления услуг </t>
  </si>
  <si>
    <t>2.3 Доля получателей услуг, удовлетворенных комфортностью условий предоставления услуг (в % от общего числа опрошенных получателей услуг)</t>
  </si>
  <si>
    <t>3.1.Оборудование территории, прилегающей к организации, и ее помещений с учетом доступности для инвалидов</t>
  </si>
  <si>
    <t xml:space="preserve">3.2. Обеспечение в организации условий доступности, позволяющих инвалидам получать услуги наравне с другими </t>
  </si>
  <si>
    <t>3.3. Доля участников отношений, удовлетворенных доступностью услуг для инвалидов (в % от общего числа опрошенных получателей услуг – инвалидов)</t>
  </si>
  <si>
    <t>4.1. Доля, удовлетворенных доброжелательностью, вежливостью работников  организации, обеспечивающих первичный контакт и информирование получателя услуги при непосредственном обращении в организацию (в % от общего числа опрошенных получателей услуг)</t>
  </si>
  <si>
    <t xml:space="preserve">4.2. Доля удовлетворенных доброжелательностью, вежливостью работников организации, обеспечивающих непосредственное оказание услуги при обращении в образовательную организацию (в % от общего числа опрошенных получателей услуг) </t>
  </si>
  <si>
    <t xml:space="preserve">4.3.Доля удовлетворенных доброжелательностью, вежливостью работников  организации при использовании дистанционных форм взаимодействия (в % от общего числа опрошенных получателей услуг) </t>
  </si>
  <si>
    <t>5.1 Доля готовых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</si>
  <si>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 Доля, удовлетворенных удобством графика работы организации (в % от общего числа опрошенных получателей услуг)</t>
  </si>
  <si>
    <t>5.3.Доля удовлетворенных в целом условиями оказания услуг в организации (в % от общего числа опрошенных получателей услуг)</t>
  </si>
  <si>
    <t>2.2 Время ожидания оказания услуги (в % от общего числа опрошенных получателей услуг)</t>
  </si>
  <si>
    <t>ОАУСО "Валдайский психоневрологический интернат «Добывалово»</t>
  </si>
  <si>
    <t>ОАУСО "Боровичский психоневрологический интернат «Прошково»</t>
  </si>
  <si>
    <t>ОБУСО "Любытинский комплексный центр социального обслуживания населения»</t>
  </si>
  <si>
    <t>ОАУСО "Маловишерский комплексный  центр социального обслуживания населения»</t>
  </si>
  <si>
    <t>ОАУСО "Чудовский комплексный центр  социального обслуживания населения"</t>
  </si>
  <si>
    <t>ОАУСО «Новгородский дом-интернат для престарелых и инвалидов»</t>
  </si>
  <si>
    <t>ОАУСО «Реабилитационный центр для детей и подростков с ограниченными возможностями»</t>
  </si>
  <si>
    <t>ОАУСО «Дом-интернат для престарелых и инвалидов «Новгородский Дом ветеранов»</t>
  </si>
  <si>
    <t>ОАУСО "Парфинский комплексный центр социального обслуживания населения"</t>
  </si>
  <si>
    <t>ОАУСО "Поддорский комплексный центр социального обслуживания населения"</t>
  </si>
  <si>
    <t>ОАУСО "Холмский  комплексный центр  социального обслуживания населения"</t>
  </si>
  <si>
    <t>ОАУСО «Демянский комплексный центр социального обслуживания населения»</t>
  </si>
  <si>
    <t>Автономная некоммерческая организация социального обслуживания населения   «Центр социальной поддержки  «София»</t>
  </si>
  <si>
    <t>средний балл</t>
  </si>
  <si>
    <t>Наименование организации</t>
  </si>
  <si>
    <t>Рейтинг организации</t>
  </si>
  <si>
    <t>Рейтинг организаций социального обслуживания по итогам независимой оценки качества условий оказания услуг в 2022 году</t>
  </si>
  <si>
    <t>открытость и доступность информации об организации</t>
  </si>
  <si>
    <t>комфортность условий предоставления услуг</t>
  </si>
  <si>
    <t>доступность услуг для инвалидов</t>
  </si>
  <si>
    <t xml:space="preserve">доброжелательность, вежливость работников организации </t>
  </si>
  <si>
    <t>удовлетворенность условиями оказания услуг</t>
  </si>
  <si>
    <t>Суммарный показатель по критериям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баллах)</t>
  </si>
  <si>
    <t>Критерии независимой оценки</t>
  </si>
  <si>
    <t>Средний балл</t>
  </si>
  <si>
    <t>Приложение 1</t>
  </si>
  <si>
    <t>Средняя оценка по отрасли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</si>
</sst>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/>
    <xf numFmtId="0" fontId="4" fillId="0" borderId="1" xfId="0" applyFont="1" applyBorder="1" applyAlignment="1">
      <alignment horizontal="left" wrapText="1"/>
    </xf>
    <xf numFmtId="1" fontId="0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0" borderId="0" xfId="0" applyFont="1"/>
    <xf numFmtId="1" fontId="0" fillId="0" borderId="0" xfId="0" applyNumberFormat="1" applyAlignment="1">
      <alignment wrapText="1"/>
    </xf>
    <xf numFmtId="1" fontId="0" fillId="0" borderId="0" xfId="0" applyNumberFormat="1"/>
    <xf numFmtId="0" fontId="9" fillId="0" borderId="0" xfId="0" applyFont="1" applyAlignment="1">
      <alignment wrapText="1"/>
    </xf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2" fontId="0" fillId="0" borderId="1" xfId="0" applyNumberFormat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2" fontId="0" fillId="0" borderId="1" xfId="0" applyNumberFormat="1" applyBorder="1"/>
    <xf numFmtId="2" fontId="0" fillId="2" borderId="1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" xfId="0" applyFont="1" applyBorder="1"/>
    <xf numFmtId="2" fontId="12" fillId="0" borderId="1" xfId="0" applyNumberFormat="1" applyFont="1" applyBorder="1"/>
    <xf numFmtId="0" fontId="14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>
      <selection activeCell="E26" sqref="E26"/>
    </sheetView>
  </sheetViews>
  <sheetFormatPr defaultColWidth="8.7109375" defaultRowHeight="15"/>
  <cols>
    <col min="1" max="1" width="30.42578125" style="16" customWidth="1"/>
    <col min="2" max="2" width="15.85546875" style="16" customWidth="1"/>
    <col min="3" max="3" width="12.85546875" style="16" customWidth="1"/>
    <col min="4" max="4" width="11.5703125" style="16" customWidth="1"/>
    <col min="5" max="5" width="13.42578125" style="16" customWidth="1"/>
    <col min="6" max="7" width="14.5703125" style="16" customWidth="1"/>
    <col min="8" max="8" width="11.42578125" style="16" customWidth="1"/>
    <col min="9" max="9" width="13.42578125" style="16" customWidth="1"/>
    <col min="10" max="16384" width="8.7109375" style="16"/>
  </cols>
  <sheetData>
    <row r="1" spans="1:13">
      <c r="H1" s="16" t="s">
        <v>49</v>
      </c>
      <c r="I1" s="37"/>
    </row>
    <row r="2" spans="1:13" ht="42.6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</row>
    <row r="3" spans="1:13">
      <c r="A3" s="43" t="s">
        <v>38</v>
      </c>
      <c r="B3" s="45" t="s">
        <v>47</v>
      </c>
      <c r="C3" s="46"/>
      <c r="D3" s="46"/>
      <c r="E3" s="46"/>
      <c r="F3" s="47"/>
      <c r="G3" s="48" t="s">
        <v>46</v>
      </c>
      <c r="H3" s="49" t="s">
        <v>48</v>
      </c>
      <c r="I3" s="50" t="s">
        <v>39</v>
      </c>
    </row>
    <row r="4" spans="1:13" ht="78.599999999999994" customHeight="1">
      <c r="A4" s="44"/>
      <c r="B4" s="38" t="s">
        <v>41</v>
      </c>
      <c r="C4" s="38" t="s">
        <v>42</v>
      </c>
      <c r="D4" s="38" t="s">
        <v>43</v>
      </c>
      <c r="E4" s="38" t="s">
        <v>44</v>
      </c>
      <c r="F4" s="38" t="s">
        <v>45</v>
      </c>
      <c r="G4" s="44"/>
      <c r="H4" s="44"/>
      <c r="I4" s="44"/>
      <c r="M4" s="39"/>
    </row>
    <row r="5" spans="1:13" ht="47.25">
      <c r="A5" s="35" t="s">
        <v>29</v>
      </c>
      <c r="B5" s="36">
        <v>100</v>
      </c>
      <c r="C5" s="36">
        <v>100</v>
      </c>
      <c r="D5" s="36">
        <v>100</v>
      </c>
      <c r="E5" s="36">
        <v>100</v>
      </c>
      <c r="F5" s="36">
        <v>100</v>
      </c>
      <c r="G5" s="36">
        <f>B5+C5+D5+E5+F5</f>
        <v>500</v>
      </c>
      <c r="H5" s="36">
        <v>100</v>
      </c>
      <c r="I5" s="34">
        <v>1</v>
      </c>
    </row>
    <row r="6" spans="1:13" ht="47.25">
      <c r="A6" s="35" t="s">
        <v>25</v>
      </c>
      <c r="B6" s="36">
        <v>99.7</v>
      </c>
      <c r="C6" s="36">
        <v>99.7</v>
      </c>
      <c r="D6" s="36">
        <v>100</v>
      </c>
      <c r="E6" s="36">
        <v>100</v>
      </c>
      <c r="F6" s="36">
        <v>99.7</v>
      </c>
      <c r="G6" s="36">
        <f t="shared" ref="G6:G17" si="0">B6+C6+D6+E6+F6</f>
        <v>499.09999999999997</v>
      </c>
      <c r="H6" s="36">
        <v>99.82</v>
      </c>
      <c r="I6" s="34">
        <v>2</v>
      </c>
    </row>
    <row r="7" spans="1:13" ht="63">
      <c r="A7" s="35" t="s">
        <v>33</v>
      </c>
      <c r="B7" s="36">
        <v>100</v>
      </c>
      <c r="C7" s="36">
        <v>99.6</v>
      </c>
      <c r="D7" s="36">
        <v>99.6</v>
      </c>
      <c r="E7" s="36">
        <v>100</v>
      </c>
      <c r="F7" s="36">
        <v>99.2</v>
      </c>
      <c r="G7" s="36">
        <f t="shared" si="0"/>
        <v>498.4</v>
      </c>
      <c r="H7" s="36">
        <v>99.68</v>
      </c>
      <c r="I7" s="34">
        <v>3</v>
      </c>
    </row>
    <row r="8" spans="1:13" ht="63">
      <c r="A8" s="35" t="s">
        <v>35</v>
      </c>
      <c r="B8" s="36">
        <v>99.1</v>
      </c>
      <c r="C8" s="36">
        <v>99.3</v>
      </c>
      <c r="D8" s="36">
        <v>99.7</v>
      </c>
      <c r="E8" s="36">
        <v>99.6</v>
      </c>
      <c r="F8" s="36">
        <v>100</v>
      </c>
      <c r="G8" s="36">
        <f t="shared" si="0"/>
        <v>497.69999999999993</v>
      </c>
      <c r="H8" s="36">
        <v>99.54</v>
      </c>
      <c r="I8" s="33">
        <v>4</v>
      </c>
    </row>
    <row r="9" spans="1:13" ht="63">
      <c r="A9" s="35" t="s">
        <v>32</v>
      </c>
      <c r="B9" s="36">
        <v>100</v>
      </c>
      <c r="C9" s="36">
        <v>99.4</v>
      </c>
      <c r="D9" s="36">
        <v>99.7</v>
      </c>
      <c r="E9" s="36">
        <v>98.2</v>
      </c>
      <c r="F9" s="36">
        <v>99.7</v>
      </c>
      <c r="G9" s="36">
        <f t="shared" si="0"/>
        <v>497</v>
      </c>
      <c r="H9" s="36">
        <v>99.4</v>
      </c>
      <c r="I9" s="33">
        <v>5</v>
      </c>
    </row>
    <row r="10" spans="1:13" ht="78.75">
      <c r="A10" s="35" t="s">
        <v>30</v>
      </c>
      <c r="B10" s="36">
        <v>97.9</v>
      </c>
      <c r="C10" s="36">
        <v>98.6</v>
      </c>
      <c r="D10" s="36">
        <v>99.7</v>
      </c>
      <c r="E10" s="36">
        <v>99.6</v>
      </c>
      <c r="F10" s="36">
        <v>99.5</v>
      </c>
      <c r="G10" s="36">
        <f t="shared" si="0"/>
        <v>495.29999999999995</v>
      </c>
      <c r="H10" s="36">
        <v>99.06</v>
      </c>
      <c r="I10" s="33">
        <v>6</v>
      </c>
    </row>
    <row r="11" spans="1:13" ht="63">
      <c r="A11" s="35" t="s">
        <v>34</v>
      </c>
      <c r="B11" s="36">
        <v>99.6</v>
      </c>
      <c r="C11" s="36">
        <v>99.7</v>
      </c>
      <c r="D11" s="36">
        <v>93.7</v>
      </c>
      <c r="E11" s="36">
        <v>100</v>
      </c>
      <c r="F11" s="36">
        <v>100</v>
      </c>
      <c r="G11" s="36">
        <f t="shared" si="0"/>
        <v>493</v>
      </c>
      <c r="H11" s="36">
        <v>98.6</v>
      </c>
      <c r="I11" s="33">
        <v>7</v>
      </c>
    </row>
    <row r="12" spans="1:13" ht="63">
      <c r="A12" s="35" t="s">
        <v>26</v>
      </c>
      <c r="B12" s="36">
        <v>100</v>
      </c>
      <c r="C12" s="36">
        <v>100</v>
      </c>
      <c r="D12" s="36">
        <v>92</v>
      </c>
      <c r="E12" s="36">
        <v>100</v>
      </c>
      <c r="F12" s="36">
        <v>100</v>
      </c>
      <c r="G12" s="36">
        <f t="shared" si="0"/>
        <v>492</v>
      </c>
      <c r="H12" s="36">
        <v>98.55</v>
      </c>
      <c r="I12" s="33">
        <v>8</v>
      </c>
    </row>
    <row r="13" spans="1:13" ht="63">
      <c r="A13" s="35" t="s">
        <v>27</v>
      </c>
      <c r="B13" s="36">
        <v>100</v>
      </c>
      <c r="C13" s="36">
        <v>99.4</v>
      </c>
      <c r="D13" s="36">
        <v>93.7</v>
      </c>
      <c r="E13" s="36">
        <v>99.8</v>
      </c>
      <c r="F13" s="36">
        <v>99.4</v>
      </c>
      <c r="G13" s="36">
        <f t="shared" si="0"/>
        <v>492.30000000000007</v>
      </c>
      <c r="H13" s="36">
        <v>98.46</v>
      </c>
      <c r="I13" s="33">
        <v>9</v>
      </c>
    </row>
    <row r="14" spans="1:13" ht="78.75">
      <c r="A14" s="35" t="s">
        <v>36</v>
      </c>
      <c r="B14" s="36">
        <v>93.1</v>
      </c>
      <c r="C14" s="36">
        <v>100</v>
      </c>
      <c r="D14" s="36">
        <v>100</v>
      </c>
      <c r="E14" s="36">
        <v>100</v>
      </c>
      <c r="F14" s="36">
        <v>98.5</v>
      </c>
      <c r="G14" s="36">
        <f t="shared" si="0"/>
        <v>491.6</v>
      </c>
      <c r="H14" s="36">
        <v>98.32</v>
      </c>
      <c r="I14" s="33">
        <v>10</v>
      </c>
    </row>
    <row r="15" spans="1:13" ht="63">
      <c r="A15" s="35" t="s">
        <v>28</v>
      </c>
      <c r="B15" s="36">
        <v>93.9</v>
      </c>
      <c r="C15" s="36">
        <v>99.7</v>
      </c>
      <c r="D15" s="36">
        <v>94</v>
      </c>
      <c r="E15" s="36">
        <v>100</v>
      </c>
      <c r="F15" s="36">
        <v>100</v>
      </c>
      <c r="G15" s="36">
        <f t="shared" si="0"/>
        <v>487.6</v>
      </c>
      <c r="H15" s="36">
        <v>97.52</v>
      </c>
      <c r="I15" s="33">
        <v>11</v>
      </c>
    </row>
    <row r="16" spans="1:13" ht="63">
      <c r="A16" s="35" t="s">
        <v>31</v>
      </c>
      <c r="B16" s="36">
        <v>100</v>
      </c>
      <c r="C16" s="36">
        <v>98.4</v>
      </c>
      <c r="D16" s="36">
        <v>98.8</v>
      </c>
      <c r="E16" s="36">
        <v>95</v>
      </c>
      <c r="F16" s="36">
        <v>94.9</v>
      </c>
      <c r="G16" s="36">
        <f t="shared" si="0"/>
        <v>487.1</v>
      </c>
      <c r="H16" s="36">
        <v>97.42</v>
      </c>
      <c r="I16" s="33">
        <v>12</v>
      </c>
    </row>
    <row r="17" spans="1:9" ht="47.25">
      <c r="A17" s="35" t="s">
        <v>24</v>
      </c>
      <c r="B17" s="36">
        <v>97.2</v>
      </c>
      <c r="C17" s="36">
        <v>97.1</v>
      </c>
      <c r="D17" s="36">
        <v>99.1</v>
      </c>
      <c r="E17" s="36">
        <v>87.8</v>
      </c>
      <c r="F17" s="36">
        <v>93.6</v>
      </c>
      <c r="G17" s="36">
        <f t="shared" si="0"/>
        <v>474.79999999999995</v>
      </c>
      <c r="H17" s="36">
        <v>94.96</v>
      </c>
      <c r="I17" s="33">
        <v>13</v>
      </c>
    </row>
    <row r="18" spans="1:9" s="37" customFormat="1" ht="14.25">
      <c r="A18" s="40" t="s">
        <v>50</v>
      </c>
      <c r="B18" s="41">
        <f>SUM(B5:B17)/13</f>
        <v>98.5</v>
      </c>
      <c r="C18" s="41">
        <f t="shared" ref="C18:H18" si="1">SUM(C5:C17)/13</f>
        <v>99.300000000000011</v>
      </c>
      <c r="D18" s="41">
        <f t="shared" si="1"/>
        <v>97.692307692307693</v>
      </c>
      <c r="E18" s="41">
        <f t="shared" si="1"/>
        <v>98.461538461538439</v>
      </c>
      <c r="F18" s="41">
        <f t="shared" si="1"/>
        <v>98.807692307692307</v>
      </c>
      <c r="G18" s="41">
        <f t="shared" si="1"/>
        <v>492.76153846153858</v>
      </c>
      <c r="H18" s="41">
        <f t="shared" si="1"/>
        <v>98.563846153846171</v>
      </c>
      <c r="I18" s="40"/>
    </row>
  </sheetData>
  <sortState ref="A5:I17">
    <sortCondition descending="1" ref="H5"/>
  </sortState>
  <mergeCells count="6">
    <mergeCell ref="A2:I2"/>
    <mergeCell ref="A3:A4"/>
    <mergeCell ref="B3:F3"/>
    <mergeCell ref="G3:G4"/>
    <mergeCell ref="H3:H4"/>
    <mergeCell ref="I3:I4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9"/>
  <sheetViews>
    <sheetView topLeftCell="A9" zoomScale="68" zoomScaleNormal="68" workbookViewId="0">
      <selection activeCell="H6" sqref="H6"/>
    </sheetView>
  </sheetViews>
  <sheetFormatPr defaultRowHeight="15"/>
  <cols>
    <col min="1" max="1" width="31.140625" customWidth="1"/>
    <col min="2" max="4" width="9.140625" customWidth="1"/>
    <col min="5" max="5" width="9.85546875" style="9" customWidth="1"/>
    <col min="6" max="8" width="9.140625" customWidth="1"/>
    <col min="9" max="9" width="10.5703125" style="9" customWidth="1"/>
    <col min="10" max="12" width="9.140625" customWidth="1"/>
    <col min="13" max="13" width="10.85546875" customWidth="1"/>
    <col min="14" max="16" width="9.140625" customWidth="1"/>
    <col min="17" max="17" width="9.140625" style="9" customWidth="1"/>
    <col min="18" max="20" width="9.140625" customWidth="1"/>
    <col min="21" max="21" width="9.140625" style="9" customWidth="1"/>
    <col min="22" max="22" width="9.140625" customWidth="1"/>
    <col min="23" max="23" width="8.7109375" style="12" customWidth="1"/>
  </cols>
  <sheetData>
    <row r="2" spans="1:26" ht="15" customHeight="1">
      <c r="A2" s="53" t="s">
        <v>0</v>
      </c>
      <c r="B2" s="52" t="s">
        <v>1</v>
      </c>
      <c r="C2" s="52"/>
      <c r="D2" s="52"/>
      <c r="E2" s="52" t="s">
        <v>2</v>
      </c>
      <c r="F2" s="52" t="s">
        <v>3</v>
      </c>
      <c r="G2" s="52"/>
      <c r="H2" s="52"/>
      <c r="I2" s="52" t="s">
        <v>2</v>
      </c>
      <c r="J2" s="52" t="s">
        <v>4</v>
      </c>
      <c r="K2" s="52"/>
      <c r="L2" s="52"/>
      <c r="M2" s="52" t="s">
        <v>2</v>
      </c>
      <c r="N2" s="52" t="s">
        <v>5</v>
      </c>
      <c r="O2" s="52"/>
      <c r="P2" s="52"/>
      <c r="Q2" s="52" t="s">
        <v>2</v>
      </c>
      <c r="R2" s="52" t="s">
        <v>6</v>
      </c>
      <c r="S2" s="52"/>
      <c r="T2" s="52"/>
      <c r="U2" s="52" t="s">
        <v>2</v>
      </c>
      <c r="V2" s="52" t="s">
        <v>7</v>
      </c>
      <c r="W2" s="51" t="s">
        <v>8</v>
      </c>
      <c r="X2" s="20"/>
      <c r="Y2" s="20"/>
      <c r="Z2" s="20"/>
    </row>
    <row r="3" spans="1:26" s="6" customFormat="1" ht="409.5">
      <c r="A3" s="53"/>
      <c r="B3" s="5" t="s">
        <v>9</v>
      </c>
      <c r="C3" s="5" t="s">
        <v>10</v>
      </c>
      <c r="D3" s="5" t="s">
        <v>11</v>
      </c>
      <c r="E3" s="52"/>
      <c r="F3" s="4" t="s">
        <v>12</v>
      </c>
      <c r="G3" s="4" t="s">
        <v>23</v>
      </c>
      <c r="H3" s="4" t="s">
        <v>13</v>
      </c>
      <c r="I3" s="52"/>
      <c r="J3" s="4" t="s">
        <v>14</v>
      </c>
      <c r="K3" s="4" t="s">
        <v>15</v>
      </c>
      <c r="L3" s="7" t="s">
        <v>16</v>
      </c>
      <c r="M3" s="52"/>
      <c r="N3" s="4" t="s">
        <v>17</v>
      </c>
      <c r="O3" s="4" t="s">
        <v>18</v>
      </c>
      <c r="P3" s="7" t="s">
        <v>19</v>
      </c>
      <c r="Q3" s="52"/>
      <c r="R3" s="4" t="s">
        <v>20</v>
      </c>
      <c r="S3" s="4" t="s">
        <v>21</v>
      </c>
      <c r="T3" s="4" t="s">
        <v>22</v>
      </c>
      <c r="U3" s="52"/>
      <c r="V3" s="52"/>
      <c r="W3" s="51"/>
      <c r="X3" s="21"/>
      <c r="Y3" s="21"/>
      <c r="Z3" s="21"/>
    </row>
    <row r="4" spans="1:26" s="3" customFormat="1" ht="47.25" customHeight="1">
      <c r="A4" s="13" t="str">
        <f>Лист2!A1</f>
        <v>ОАУСО "Валдайский психоневрологический интернат «Добывалово»</v>
      </c>
      <c r="B4" s="31">
        <v>30</v>
      </c>
      <c r="C4" s="29">
        <v>30</v>
      </c>
      <c r="D4" s="29">
        <v>37</v>
      </c>
      <c r="E4" s="25">
        <f>SUM(B4:D4)</f>
        <v>97</v>
      </c>
      <c r="F4" s="29">
        <v>30</v>
      </c>
      <c r="G4" s="29">
        <v>37.96610169491526</v>
      </c>
      <c r="H4" s="29">
        <v>28.983050847457626</v>
      </c>
      <c r="I4" s="25">
        <f>SUM(F4:H4)</f>
        <v>96.9491525423729</v>
      </c>
      <c r="J4" s="29">
        <v>30</v>
      </c>
      <c r="K4" s="29">
        <v>40</v>
      </c>
      <c r="L4" s="29">
        <v>28.983050847457626</v>
      </c>
      <c r="M4" s="25">
        <f>J4+K4+L4</f>
        <v>98.983050847457633</v>
      </c>
      <c r="N4" s="29">
        <v>37.288135593220339</v>
      </c>
      <c r="O4" s="29">
        <v>33.898305084745765</v>
      </c>
      <c r="P4" s="29">
        <v>16.400000000000002</v>
      </c>
      <c r="Q4" s="25">
        <f>N4+O4+P4</f>
        <v>87.58644067796611</v>
      </c>
      <c r="R4" s="29">
        <v>28.474576271186439</v>
      </c>
      <c r="S4" s="29">
        <v>17.627118644067796</v>
      </c>
      <c r="T4" s="29">
        <v>47.457627118644069</v>
      </c>
      <c r="U4" s="25">
        <f>R4+S4+T4</f>
        <v>93.559322033898297</v>
      </c>
      <c r="V4" s="8">
        <f t="shared" ref="V4:V16" si="0">E4+I4+M4+Q4+U4</f>
        <v>474.07796610169493</v>
      </c>
      <c r="W4" s="25">
        <f>V4/5</f>
        <v>94.815593220338982</v>
      </c>
      <c r="X4" s="22"/>
      <c r="Y4" s="22"/>
      <c r="Z4" s="22"/>
    </row>
    <row r="5" spans="1:26" s="3" customFormat="1" ht="47.25" customHeight="1">
      <c r="A5" s="13" t="str">
        <f>Лист2!A2</f>
        <v>ОАУСО "Боровичский психоневрологический интернат «Прошково»</v>
      </c>
      <c r="B5" s="31">
        <v>30</v>
      </c>
      <c r="C5" s="29">
        <v>30</v>
      </c>
      <c r="D5" s="29">
        <v>39.790575916230367</v>
      </c>
      <c r="E5" s="25">
        <f t="shared" ref="E5:E16" si="1">SUM(B5:D5)</f>
        <v>99.790575916230367</v>
      </c>
      <c r="F5" s="29">
        <v>30</v>
      </c>
      <c r="G5" s="29">
        <v>39.6</v>
      </c>
      <c r="H5" s="29">
        <v>30</v>
      </c>
      <c r="I5" s="25">
        <f t="shared" ref="I5:I16" si="2">SUM(F5:H5)</f>
        <v>99.6</v>
      </c>
      <c r="J5" s="29">
        <v>30</v>
      </c>
      <c r="K5" s="29">
        <v>40</v>
      </c>
      <c r="L5" s="29">
        <v>30</v>
      </c>
      <c r="M5" s="25">
        <f t="shared" ref="M5:M16" si="3">J5+K5+L5</f>
        <v>100</v>
      </c>
      <c r="N5" s="29">
        <v>40</v>
      </c>
      <c r="O5" s="29">
        <v>40</v>
      </c>
      <c r="P5" s="29">
        <v>20</v>
      </c>
      <c r="Q5" s="25">
        <f t="shared" ref="Q5:Q16" si="4">N5+O5+P5</f>
        <v>100</v>
      </c>
      <c r="R5" s="29">
        <v>29.849999999999998</v>
      </c>
      <c r="S5" s="29">
        <v>20</v>
      </c>
      <c r="T5" s="29">
        <v>49.25</v>
      </c>
      <c r="U5" s="25">
        <f t="shared" ref="U5:U16" si="5">R5+S5+T5</f>
        <v>99.1</v>
      </c>
      <c r="V5" s="8">
        <f t="shared" si="0"/>
        <v>498.49057591623034</v>
      </c>
      <c r="W5" s="25">
        <f t="shared" ref="W5:W16" si="6">V5/5</f>
        <v>99.698115183246074</v>
      </c>
      <c r="X5" s="22"/>
      <c r="Y5" s="22"/>
      <c r="Z5" s="22"/>
    </row>
    <row r="6" spans="1:26" s="3" customFormat="1" ht="47.25" customHeight="1">
      <c r="A6" s="13" t="str">
        <f>Лист2!A3</f>
        <v>ОБУСО "Любытинский комплексный центр социального обслуживания населения»</v>
      </c>
      <c r="B6" s="31">
        <v>30</v>
      </c>
      <c r="C6" s="29">
        <v>30</v>
      </c>
      <c r="D6" s="29">
        <v>40</v>
      </c>
      <c r="E6" s="25">
        <f t="shared" si="1"/>
        <v>100</v>
      </c>
      <c r="F6" s="29">
        <v>30</v>
      </c>
      <c r="G6" s="29">
        <v>40</v>
      </c>
      <c r="H6" s="29">
        <v>30</v>
      </c>
      <c r="I6" s="25">
        <f t="shared" si="2"/>
        <v>100</v>
      </c>
      <c r="J6" s="29">
        <v>30</v>
      </c>
      <c r="K6" s="29">
        <v>32</v>
      </c>
      <c r="L6" s="29">
        <v>30</v>
      </c>
      <c r="M6" s="25">
        <f t="shared" si="3"/>
        <v>92</v>
      </c>
      <c r="N6" s="29">
        <v>40</v>
      </c>
      <c r="O6" s="29">
        <v>40</v>
      </c>
      <c r="P6" s="29">
        <v>20</v>
      </c>
      <c r="Q6" s="25">
        <f t="shared" si="4"/>
        <v>100</v>
      </c>
      <c r="R6" s="29">
        <v>30</v>
      </c>
      <c r="S6" s="29">
        <v>20</v>
      </c>
      <c r="T6" s="29">
        <v>50</v>
      </c>
      <c r="U6" s="25">
        <f t="shared" si="5"/>
        <v>100</v>
      </c>
      <c r="V6" s="8">
        <f t="shared" si="0"/>
        <v>492</v>
      </c>
      <c r="W6" s="25">
        <f t="shared" si="6"/>
        <v>98.4</v>
      </c>
      <c r="X6" s="22"/>
      <c r="Y6" s="22"/>
      <c r="Z6" s="22"/>
    </row>
    <row r="7" spans="1:26" s="3" customFormat="1" ht="47.25" customHeight="1">
      <c r="A7" s="13" t="str">
        <f>Лист2!A4</f>
        <v>ОАУСО "Маловишерский комплексный  центр социального обслуживания населения»</v>
      </c>
      <c r="B7" s="31">
        <v>30</v>
      </c>
      <c r="C7" s="29">
        <v>30</v>
      </c>
      <c r="D7" s="29">
        <v>40</v>
      </c>
      <c r="E7" s="25">
        <f t="shared" si="1"/>
        <v>100</v>
      </c>
      <c r="F7" s="29">
        <v>30</v>
      </c>
      <c r="G7" s="29">
        <v>40</v>
      </c>
      <c r="H7" s="29">
        <v>29.571428571428573</v>
      </c>
      <c r="I7" s="25">
        <f t="shared" si="2"/>
        <v>99.571428571428569</v>
      </c>
      <c r="J7" s="29">
        <v>24</v>
      </c>
      <c r="K7" s="29">
        <v>40</v>
      </c>
      <c r="L7" s="29">
        <v>29.571428571428573</v>
      </c>
      <c r="M7" s="25">
        <f t="shared" si="3"/>
        <v>93.571428571428569</v>
      </c>
      <c r="N7" s="29">
        <v>40</v>
      </c>
      <c r="O7" s="29">
        <v>40</v>
      </c>
      <c r="P7" s="29">
        <v>19.8</v>
      </c>
      <c r="Q7" s="25">
        <f t="shared" si="4"/>
        <v>99.8</v>
      </c>
      <c r="R7" s="29">
        <v>29.857142857142854</v>
      </c>
      <c r="S7" s="29">
        <v>19.904761904761905</v>
      </c>
      <c r="T7" s="29">
        <v>49.761904761904759</v>
      </c>
      <c r="U7" s="25">
        <f t="shared" si="5"/>
        <v>99.523809523809518</v>
      </c>
      <c r="V7" s="8">
        <f t="shared" si="0"/>
        <v>492.46666666666664</v>
      </c>
      <c r="W7" s="25">
        <f t="shared" si="6"/>
        <v>98.493333333333325</v>
      </c>
      <c r="X7" s="22"/>
      <c r="Y7" s="22"/>
      <c r="Z7" s="22"/>
    </row>
    <row r="8" spans="1:26" s="3" customFormat="1" ht="47.25" customHeight="1">
      <c r="A8" s="13" t="str">
        <f>Лист2!A5</f>
        <v>ОАУСО "Чудовский комплексный центр  социального обслуживания населения"</v>
      </c>
      <c r="B8" s="31">
        <v>24</v>
      </c>
      <c r="C8" s="29">
        <v>30</v>
      </c>
      <c r="D8" s="29">
        <v>39.803278688524593</v>
      </c>
      <c r="E8" s="25">
        <f t="shared" si="1"/>
        <v>93.803278688524586</v>
      </c>
      <c r="F8" s="29">
        <v>30</v>
      </c>
      <c r="G8" s="29">
        <v>40</v>
      </c>
      <c r="H8" s="29">
        <v>29.915730337078649</v>
      </c>
      <c r="I8" s="25">
        <f t="shared" si="2"/>
        <v>99.915730337078656</v>
      </c>
      <c r="J8" s="29">
        <v>24</v>
      </c>
      <c r="K8" s="29">
        <v>40</v>
      </c>
      <c r="L8" s="29">
        <v>29.915730337078649</v>
      </c>
      <c r="M8" s="25">
        <f t="shared" si="3"/>
        <v>93.915730337078656</v>
      </c>
      <c r="N8" s="29">
        <v>39.887640449438209</v>
      </c>
      <c r="O8" s="29">
        <v>40</v>
      </c>
      <c r="P8" s="29">
        <v>20</v>
      </c>
      <c r="Q8" s="25">
        <f t="shared" si="4"/>
        <v>99.887640449438209</v>
      </c>
      <c r="R8" s="29">
        <v>30</v>
      </c>
      <c r="S8" s="29">
        <v>20</v>
      </c>
      <c r="T8" s="29">
        <v>50</v>
      </c>
      <c r="U8" s="25">
        <f t="shared" si="5"/>
        <v>100</v>
      </c>
      <c r="V8" s="8">
        <f t="shared" si="0"/>
        <v>487.52237981212011</v>
      </c>
      <c r="W8" s="25">
        <f t="shared" si="6"/>
        <v>97.504475962424024</v>
      </c>
      <c r="X8" s="22"/>
      <c r="Y8" s="22"/>
      <c r="Z8" s="22"/>
    </row>
    <row r="9" spans="1:26" s="3" customFormat="1" ht="47.25" customHeight="1">
      <c r="A9" s="13" t="str">
        <f>Лист2!A6</f>
        <v>ОАУСО «Новгородский дом-интернат для престарелых и инвалидов»</v>
      </c>
      <c r="B9" s="31">
        <v>30</v>
      </c>
      <c r="C9" s="29">
        <v>30</v>
      </c>
      <c r="D9" s="29">
        <v>40</v>
      </c>
      <c r="E9" s="25">
        <f t="shared" si="1"/>
        <v>100</v>
      </c>
      <c r="F9" s="29">
        <v>30</v>
      </c>
      <c r="G9" s="29">
        <v>40</v>
      </c>
      <c r="H9" s="29">
        <v>30</v>
      </c>
      <c r="I9" s="25">
        <f t="shared" si="2"/>
        <v>100</v>
      </c>
      <c r="J9" s="29">
        <v>30</v>
      </c>
      <c r="K9" s="29">
        <v>40</v>
      </c>
      <c r="L9" s="29">
        <v>30</v>
      </c>
      <c r="M9" s="25">
        <f t="shared" si="3"/>
        <v>100</v>
      </c>
      <c r="N9" s="29">
        <v>40</v>
      </c>
      <c r="O9" s="29">
        <v>40</v>
      </c>
      <c r="P9" s="29">
        <v>20</v>
      </c>
      <c r="Q9" s="25">
        <f t="shared" si="4"/>
        <v>100</v>
      </c>
      <c r="R9" s="29">
        <v>30</v>
      </c>
      <c r="S9" s="29">
        <v>20</v>
      </c>
      <c r="T9" s="29">
        <v>50</v>
      </c>
      <c r="U9" s="25">
        <f t="shared" si="5"/>
        <v>100</v>
      </c>
      <c r="V9" s="8">
        <f t="shared" si="0"/>
        <v>500</v>
      </c>
      <c r="W9" s="25">
        <f t="shared" si="6"/>
        <v>100</v>
      </c>
      <c r="X9" s="22"/>
      <c r="Y9" s="22"/>
      <c r="Z9" s="22"/>
    </row>
    <row r="10" spans="1:26" s="3" customFormat="1" ht="47.25" customHeight="1">
      <c r="A10" s="13" t="str">
        <f>Лист2!A7</f>
        <v>ОАУСО «Реабилитационный центр для детей и подростков с ограниченными возможностями»</v>
      </c>
      <c r="B10" s="31">
        <v>29</v>
      </c>
      <c r="C10" s="29">
        <v>30</v>
      </c>
      <c r="D10" s="29">
        <v>38.850142882836082</v>
      </c>
      <c r="E10" s="25">
        <f t="shared" si="1"/>
        <v>97.850142882836082</v>
      </c>
      <c r="F10" s="29">
        <v>30</v>
      </c>
      <c r="G10" s="29">
        <v>39.300970873786412</v>
      </c>
      <c r="H10" s="29">
        <v>29.533980582524272</v>
      </c>
      <c r="I10" s="25">
        <f t="shared" si="2"/>
        <v>98.834951456310677</v>
      </c>
      <c r="J10" s="29">
        <v>30</v>
      </c>
      <c r="K10" s="29">
        <v>40</v>
      </c>
      <c r="L10" s="29">
        <v>29.533980582524272</v>
      </c>
      <c r="M10" s="25">
        <f t="shared" si="3"/>
        <v>99.533980582524265</v>
      </c>
      <c r="N10" s="29">
        <v>39.611650485436897</v>
      </c>
      <c r="O10" s="29">
        <v>40</v>
      </c>
      <c r="P10" s="29">
        <v>20</v>
      </c>
      <c r="Q10" s="25">
        <f t="shared" si="4"/>
        <v>99.611650485436897</v>
      </c>
      <c r="R10" s="29">
        <v>30</v>
      </c>
      <c r="S10" s="29">
        <v>20</v>
      </c>
      <c r="T10" s="29">
        <v>49.417475728155338</v>
      </c>
      <c r="U10" s="25">
        <f t="shared" si="5"/>
        <v>99.417475728155338</v>
      </c>
      <c r="V10" s="8">
        <f t="shared" si="0"/>
        <v>495.24820113526323</v>
      </c>
      <c r="W10" s="25">
        <f t="shared" si="6"/>
        <v>99.049640227052649</v>
      </c>
      <c r="X10" s="22"/>
      <c r="Y10" s="22"/>
      <c r="Z10" s="22"/>
    </row>
    <row r="11" spans="1:26" s="3" customFormat="1" ht="47.25" customHeight="1">
      <c r="A11" s="13" t="str">
        <f>Лист2!A8</f>
        <v>ОАУСО «Дом-интернат для престарелых и инвалидов «Новгородский Дом ветеранов»</v>
      </c>
      <c r="B11" s="31">
        <v>30</v>
      </c>
      <c r="C11" s="29">
        <v>30</v>
      </c>
      <c r="D11" s="29">
        <v>40</v>
      </c>
      <c r="E11" s="25">
        <f t="shared" si="1"/>
        <v>100</v>
      </c>
      <c r="F11" s="29">
        <v>30</v>
      </c>
      <c r="G11" s="29">
        <v>40</v>
      </c>
      <c r="H11" s="29">
        <v>28.750000000000004</v>
      </c>
      <c r="I11" s="25">
        <f t="shared" si="2"/>
        <v>98.75</v>
      </c>
      <c r="J11" s="29">
        <v>30</v>
      </c>
      <c r="K11" s="29">
        <v>40</v>
      </c>
      <c r="L11" s="29">
        <v>28.750000000000004</v>
      </c>
      <c r="M11" s="25">
        <f t="shared" si="3"/>
        <v>98.75</v>
      </c>
      <c r="N11" s="29">
        <v>40</v>
      </c>
      <c r="O11" s="29">
        <v>38.333333333333336</v>
      </c>
      <c r="P11" s="29">
        <v>17.142857142857142</v>
      </c>
      <c r="Q11" s="25">
        <f t="shared" si="4"/>
        <v>95.476190476190482</v>
      </c>
      <c r="R11" s="29">
        <v>25.000000000000004</v>
      </c>
      <c r="S11" s="29">
        <v>20</v>
      </c>
      <c r="T11" s="29">
        <v>50</v>
      </c>
      <c r="U11" s="25">
        <f t="shared" si="5"/>
        <v>95</v>
      </c>
      <c r="V11" s="8">
        <f t="shared" si="0"/>
        <v>487.97619047619048</v>
      </c>
      <c r="W11" s="25">
        <f t="shared" si="6"/>
        <v>97.595238095238102</v>
      </c>
      <c r="X11" s="22"/>
      <c r="Y11" s="22"/>
      <c r="Z11" s="22"/>
    </row>
    <row r="12" spans="1:26" s="3" customFormat="1" ht="47.25" customHeight="1">
      <c r="A12" s="13" t="str">
        <f>Лист2!A9</f>
        <v>ОАУСО "Парфинский комплексный центр социального обслуживания населения"</v>
      </c>
      <c r="B12" s="31">
        <v>30</v>
      </c>
      <c r="C12" s="29">
        <v>30</v>
      </c>
      <c r="D12" s="29">
        <v>40</v>
      </c>
      <c r="E12" s="25">
        <f t="shared" si="1"/>
        <v>100</v>
      </c>
      <c r="F12" s="29">
        <v>30</v>
      </c>
      <c r="G12" s="29">
        <v>40</v>
      </c>
      <c r="H12" s="29">
        <v>29.494949494949491</v>
      </c>
      <c r="I12" s="25">
        <f t="shared" si="2"/>
        <v>99.494949494949495</v>
      </c>
      <c r="J12" s="29">
        <v>24</v>
      </c>
      <c r="K12" s="29">
        <v>40</v>
      </c>
      <c r="L12" s="29">
        <v>29.494949494949491</v>
      </c>
      <c r="M12" s="25">
        <f t="shared" si="3"/>
        <v>93.494949494949495</v>
      </c>
      <c r="N12" s="29">
        <v>39.865319865319869</v>
      </c>
      <c r="O12" s="29">
        <v>38.653198653198658</v>
      </c>
      <c r="P12" s="29">
        <v>19.903381642512077</v>
      </c>
      <c r="Q12" s="25">
        <f t="shared" si="4"/>
        <v>98.421900161030607</v>
      </c>
      <c r="R12" s="29">
        <v>29.8989898989899</v>
      </c>
      <c r="S12" s="29">
        <v>20</v>
      </c>
      <c r="T12" s="29">
        <v>50</v>
      </c>
      <c r="U12" s="25">
        <f t="shared" si="5"/>
        <v>99.898989898989896</v>
      </c>
      <c r="V12" s="8">
        <f t="shared" si="0"/>
        <v>491.31078904991949</v>
      </c>
      <c r="W12" s="25">
        <f t="shared" si="6"/>
        <v>98.262157809983904</v>
      </c>
      <c r="X12" s="22"/>
      <c r="Y12" s="22"/>
      <c r="Z12" s="22"/>
    </row>
    <row r="13" spans="1:26" s="3" customFormat="1" ht="47.25" customHeight="1">
      <c r="A13" s="13" t="str">
        <f>Лист2!A10</f>
        <v>ОАУСО "Поддорский комплексный центр социального обслуживания населения"</v>
      </c>
      <c r="B13" s="31">
        <v>30</v>
      </c>
      <c r="C13" s="29">
        <v>30</v>
      </c>
      <c r="D13" s="29">
        <v>40</v>
      </c>
      <c r="E13" s="25">
        <f t="shared" si="1"/>
        <v>100</v>
      </c>
      <c r="F13" s="29">
        <v>30</v>
      </c>
      <c r="G13" s="29">
        <v>40</v>
      </c>
      <c r="H13" s="29">
        <v>29.836956521739129</v>
      </c>
      <c r="I13" s="25">
        <f t="shared" si="2"/>
        <v>99.836956521739125</v>
      </c>
      <c r="J13" s="29">
        <v>30</v>
      </c>
      <c r="K13" s="29">
        <v>40</v>
      </c>
      <c r="L13" s="29">
        <v>29.836956521739129</v>
      </c>
      <c r="M13" s="25">
        <f t="shared" si="3"/>
        <v>99.836956521739125</v>
      </c>
      <c r="N13" s="29">
        <v>40</v>
      </c>
      <c r="O13" s="29">
        <v>40</v>
      </c>
      <c r="P13" s="29">
        <v>20</v>
      </c>
      <c r="Q13" s="25">
        <f t="shared" si="4"/>
        <v>100</v>
      </c>
      <c r="R13" s="29">
        <v>29.836956521739129</v>
      </c>
      <c r="S13" s="29">
        <v>19.89130434782609</v>
      </c>
      <c r="T13" s="29">
        <v>50</v>
      </c>
      <c r="U13" s="25">
        <f t="shared" si="5"/>
        <v>99.728260869565219</v>
      </c>
      <c r="V13" s="8">
        <f t="shared" si="0"/>
        <v>499.4021739130435</v>
      </c>
      <c r="W13" s="25">
        <f t="shared" si="6"/>
        <v>99.880434782608702</v>
      </c>
      <c r="X13" s="22"/>
      <c r="Y13" s="22"/>
      <c r="Z13" s="22"/>
    </row>
    <row r="14" spans="1:26" s="15" customFormat="1" ht="47.25" customHeight="1">
      <c r="A14" s="13" t="str">
        <f>Лист2!A11</f>
        <v>ОАУСО "Холмский  комплексный центр  социального обслуживания населения"</v>
      </c>
      <c r="B14" s="32">
        <v>30</v>
      </c>
      <c r="C14" s="30">
        <v>30</v>
      </c>
      <c r="D14" s="30">
        <v>39.898477157360404</v>
      </c>
      <c r="E14" s="26">
        <f t="shared" si="1"/>
        <v>99.898477157360404</v>
      </c>
      <c r="F14" s="29">
        <v>30</v>
      </c>
      <c r="G14" s="30">
        <v>40</v>
      </c>
      <c r="H14" s="30">
        <v>29.892473118279568</v>
      </c>
      <c r="I14" s="26">
        <f t="shared" si="2"/>
        <v>99.892473118279568</v>
      </c>
      <c r="J14" s="30">
        <v>24</v>
      </c>
      <c r="K14" s="30">
        <v>40</v>
      </c>
      <c r="L14" s="30">
        <v>29.892473118279568</v>
      </c>
      <c r="M14" s="26">
        <f t="shared" si="3"/>
        <v>93.892473118279568</v>
      </c>
      <c r="N14" s="30">
        <v>40</v>
      </c>
      <c r="O14" s="30">
        <v>40</v>
      </c>
      <c r="P14" s="30">
        <v>20</v>
      </c>
      <c r="Q14" s="26">
        <f t="shared" si="4"/>
        <v>100</v>
      </c>
      <c r="R14" s="30">
        <v>30</v>
      </c>
      <c r="S14" s="30">
        <v>20</v>
      </c>
      <c r="T14" s="30">
        <v>50</v>
      </c>
      <c r="U14" s="26">
        <f t="shared" si="5"/>
        <v>100</v>
      </c>
      <c r="V14" s="14">
        <f t="shared" si="0"/>
        <v>493.68342339391955</v>
      </c>
      <c r="W14" s="26">
        <f t="shared" si="6"/>
        <v>98.736684678783917</v>
      </c>
      <c r="X14" s="23"/>
      <c r="Y14" s="24"/>
      <c r="Z14" s="24"/>
    </row>
    <row r="15" spans="1:26" s="3" customFormat="1" ht="47.25" customHeight="1">
      <c r="A15" s="13" t="str">
        <f>Лист2!A12</f>
        <v>ОАУСО «Демянский комплексный центр социального обслуживания населения»</v>
      </c>
      <c r="B15" s="31">
        <v>29</v>
      </c>
      <c r="C15" s="29">
        <v>30</v>
      </c>
      <c r="D15" s="29">
        <v>40</v>
      </c>
      <c r="E15" s="25">
        <f t="shared" si="1"/>
        <v>99</v>
      </c>
      <c r="F15" s="29">
        <v>30</v>
      </c>
      <c r="G15" s="29">
        <v>39.458413926499034</v>
      </c>
      <c r="H15" s="29">
        <v>29.593810444874272</v>
      </c>
      <c r="I15" s="25">
        <f t="shared" si="2"/>
        <v>99.052224371373313</v>
      </c>
      <c r="J15" s="29">
        <v>30</v>
      </c>
      <c r="K15" s="29">
        <v>40</v>
      </c>
      <c r="L15" s="29">
        <v>29.593810444874272</v>
      </c>
      <c r="M15" s="25">
        <f t="shared" si="3"/>
        <v>99.593810444874265</v>
      </c>
      <c r="N15" s="29">
        <v>40</v>
      </c>
      <c r="O15" s="29">
        <v>39.767891682785304</v>
      </c>
      <c r="P15" s="29">
        <v>20</v>
      </c>
      <c r="Q15" s="25">
        <f t="shared" si="4"/>
        <v>99.767891682785304</v>
      </c>
      <c r="R15" s="29">
        <v>30</v>
      </c>
      <c r="S15" s="29">
        <v>20</v>
      </c>
      <c r="T15" s="29">
        <v>50</v>
      </c>
      <c r="U15" s="25">
        <f t="shared" si="5"/>
        <v>100</v>
      </c>
      <c r="V15" s="8">
        <f t="shared" si="0"/>
        <v>497.41392649903293</v>
      </c>
      <c r="W15" s="25">
        <f t="shared" si="6"/>
        <v>99.482785299806579</v>
      </c>
      <c r="X15" s="22"/>
      <c r="Y15" s="22"/>
      <c r="Z15" s="22"/>
    </row>
    <row r="16" spans="1:26" s="3" customFormat="1" ht="51" customHeight="1">
      <c r="A16" s="13" t="str">
        <f>Лист2!A13</f>
        <v>Автономная некоммерческая организация социального обслуживания населения   «Центр социальной поддержки  «София»</v>
      </c>
      <c r="B16" s="31">
        <v>22</v>
      </c>
      <c r="C16" s="29">
        <v>30</v>
      </c>
      <c r="D16" s="29">
        <v>40</v>
      </c>
      <c r="E16" s="25">
        <f t="shared" si="1"/>
        <v>92</v>
      </c>
      <c r="F16" s="29">
        <v>30</v>
      </c>
      <c r="G16" s="29">
        <v>40</v>
      </c>
      <c r="H16" s="29">
        <v>30</v>
      </c>
      <c r="I16" s="25">
        <f t="shared" si="2"/>
        <v>100</v>
      </c>
      <c r="J16" s="29">
        <v>30</v>
      </c>
      <c r="K16" s="29">
        <v>40</v>
      </c>
      <c r="L16" s="29">
        <v>30</v>
      </c>
      <c r="M16" s="25">
        <f t="shared" si="3"/>
        <v>100</v>
      </c>
      <c r="N16" s="29">
        <v>40</v>
      </c>
      <c r="O16" s="29">
        <v>40</v>
      </c>
      <c r="P16" s="29">
        <v>20</v>
      </c>
      <c r="Q16" s="25">
        <f t="shared" si="4"/>
        <v>100</v>
      </c>
      <c r="R16" s="29">
        <v>28.5</v>
      </c>
      <c r="S16" s="29">
        <v>20</v>
      </c>
      <c r="T16" s="29">
        <v>50</v>
      </c>
      <c r="U16" s="25">
        <f t="shared" si="5"/>
        <v>98.5</v>
      </c>
      <c r="V16" s="8">
        <f t="shared" si="0"/>
        <v>490.5</v>
      </c>
      <c r="W16" s="25">
        <f t="shared" si="6"/>
        <v>98.1</v>
      </c>
      <c r="X16" s="22"/>
      <c r="Y16" s="22"/>
      <c r="Z16" s="22"/>
    </row>
    <row r="17" spans="1:26" s="3" customFormat="1" ht="37.5" hidden="1" customHeight="1">
      <c r="B17" s="17"/>
      <c r="E17" s="11">
        <f>SUM(E4:E16)</f>
        <v>1279.3424746449514</v>
      </c>
      <c r="F17" s="11"/>
      <c r="G17" s="11"/>
      <c r="H17" s="11"/>
      <c r="I17" s="11">
        <f>SUM(I4:I16)</f>
        <v>1291.8978664135325</v>
      </c>
      <c r="J17" s="11"/>
      <c r="K17" s="11"/>
      <c r="L17" s="11"/>
      <c r="M17" s="11">
        <f>SUM(M4:M16)</f>
        <v>1263.5723799183315</v>
      </c>
      <c r="N17" s="11"/>
      <c r="O17" s="11"/>
      <c r="P17" s="11"/>
      <c r="Q17" s="11">
        <f>SUM(Q4:Q16)</f>
        <v>1280.5517139328476</v>
      </c>
      <c r="R17" s="11"/>
      <c r="S17" s="11"/>
      <c r="T17" s="11"/>
      <c r="U17" s="11">
        <f>SUM(U4:U16)</f>
        <v>1284.7278580544182</v>
      </c>
      <c r="V17" s="11"/>
      <c r="W17" s="27">
        <f>SUM(W4:W16)</f>
        <v>1280.0184585928162</v>
      </c>
      <c r="X17" s="11"/>
      <c r="Y17" s="11"/>
      <c r="Z17" s="11"/>
    </row>
    <row r="18" spans="1:26" s="3" customFormat="1" ht="37.5" customHeight="1">
      <c r="A18" s="19" t="s">
        <v>37</v>
      </c>
      <c r="B18" s="17"/>
      <c r="E18" s="28">
        <f>E17/13</f>
        <v>98.410959588073183</v>
      </c>
      <c r="F18" s="28"/>
      <c r="G18" s="28"/>
      <c r="H18" s="28"/>
      <c r="I18" s="28">
        <f>I17/13</f>
        <v>99.376758954887109</v>
      </c>
      <c r="J18" s="28"/>
      <c r="K18" s="28"/>
      <c r="L18" s="28"/>
      <c r="M18" s="28">
        <f>M17/13</f>
        <v>97.197875378333194</v>
      </c>
      <c r="N18" s="28"/>
      <c r="O18" s="28"/>
      <c r="P18" s="28"/>
      <c r="Q18" s="28">
        <f>Q17/13</f>
        <v>98.503977994834429</v>
      </c>
      <c r="R18" s="28"/>
      <c r="S18" s="28"/>
      <c r="T18" s="28"/>
      <c r="U18" s="28">
        <f>U17/13</f>
        <v>98.825219850339863</v>
      </c>
      <c r="V18" s="28"/>
      <c r="W18" s="28">
        <f>W17/13</f>
        <v>98.462958353293544</v>
      </c>
      <c r="X18" s="11"/>
      <c r="Y18" s="11"/>
      <c r="Z18" s="11"/>
    </row>
    <row r="19" spans="1:26" s="3" customFormat="1" ht="37.5" customHeight="1">
      <c r="B19" s="17"/>
      <c r="E19" s="10"/>
      <c r="I19" s="10"/>
      <c r="Q19" s="10"/>
      <c r="U19" s="10"/>
      <c r="W19" s="11"/>
    </row>
    <row r="20" spans="1:26" s="3" customFormat="1" ht="37.5" customHeight="1">
      <c r="B20" s="17"/>
      <c r="E20" s="10"/>
      <c r="I20" s="10"/>
      <c r="Q20" s="10"/>
      <c r="U20" s="10"/>
      <c r="W20" s="11"/>
    </row>
    <row r="21" spans="1:26" s="3" customFormat="1" ht="37.5" customHeight="1">
      <c r="B21" s="17"/>
      <c r="E21" s="10"/>
      <c r="I21" s="10"/>
      <c r="Q21" s="10"/>
      <c r="U21" s="10"/>
      <c r="W21" s="11"/>
    </row>
    <row r="22" spans="1:26" s="3" customFormat="1" ht="37.5" customHeight="1">
      <c r="B22" s="17"/>
      <c r="E22" s="10"/>
      <c r="I22" s="10"/>
      <c r="Q22" s="10"/>
      <c r="U22" s="10"/>
      <c r="W22" s="11"/>
    </row>
    <row r="23" spans="1:26">
      <c r="B23" s="18"/>
    </row>
    <row r="24" spans="1:26">
      <c r="B24" s="18"/>
    </row>
    <row r="25" spans="1:26">
      <c r="B25" s="18"/>
    </row>
    <row r="26" spans="1:26">
      <c r="B26" s="18"/>
    </row>
    <row r="27" spans="1:26">
      <c r="B27" s="18"/>
    </row>
    <row r="28" spans="1:26">
      <c r="B28" s="18"/>
    </row>
    <row r="29" spans="1:26">
      <c r="B29" s="18"/>
    </row>
  </sheetData>
  <sheetProtection sheet="1" objects="1" scenarios="1"/>
  <autoFilter ref="W2:W22"/>
  <mergeCells count="13">
    <mergeCell ref="J2:L2"/>
    <mergeCell ref="A2:A3"/>
    <mergeCell ref="B2:D2"/>
    <mergeCell ref="E2:E3"/>
    <mergeCell ref="F2:H2"/>
    <mergeCell ref="I2:I3"/>
    <mergeCell ref="W2:W3"/>
    <mergeCell ref="M2:M3"/>
    <mergeCell ref="N2:P2"/>
    <mergeCell ref="Q2:Q3"/>
    <mergeCell ref="R2:T2"/>
    <mergeCell ref="U2:U3"/>
    <mergeCell ref="V2:V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A8" sqref="A8"/>
    </sheetView>
  </sheetViews>
  <sheetFormatPr defaultRowHeight="15"/>
  <sheetData>
    <row r="1" spans="1:7">
      <c r="A1" s="54" t="s">
        <v>24</v>
      </c>
      <c r="B1" s="54"/>
      <c r="C1" s="54"/>
      <c r="D1" s="54"/>
      <c r="E1" s="54"/>
      <c r="F1" s="54"/>
      <c r="G1" s="54"/>
    </row>
    <row r="2" spans="1:7">
      <c r="A2" s="16" t="s">
        <v>25</v>
      </c>
    </row>
    <row r="3" spans="1:7">
      <c r="A3" s="55" t="s">
        <v>26</v>
      </c>
      <c r="B3" s="55"/>
      <c r="C3" s="55"/>
      <c r="D3" s="55"/>
      <c r="E3" s="55"/>
      <c r="F3" s="55"/>
      <c r="G3" s="55"/>
    </row>
    <row r="4" spans="1:7">
      <c r="A4" s="1" t="s">
        <v>27</v>
      </c>
    </row>
    <row r="5" spans="1:7">
      <c r="A5" s="1" t="s">
        <v>28</v>
      </c>
    </row>
    <row r="6" spans="1:7">
      <c r="A6" s="1" t="s">
        <v>29</v>
      </c>
    </row>
    <row r="7" spans="1:7">
      <c r="A7" s="1" t="s">
        <v>30</v>
      </c>
    </row>
    <row r="8" spans="1:7">
      <c r="A8" s="1" t="s">
        <v>31</v>
      </c>
    </row>
    <row r="9" spans="1:7">
      <c r="A9" s="1" t="s">
        <v>32</v>
      </c>
    </row>
    <row r="10" spans="1:7">
      <c r="A10" s="1" t="s">
        <v>33</v>
      </c>
    </row>
    <row r="11" spans="1:7">
      <c r="A11" s="1" t="s">
        <v>34</v>
      </c>
    </row>
    <row r="12" spans="1:7">
      <c r="A12" s="1" t="s">
        <v>35</v>
      </c>
    </row>
    <row r="13" spans="1:7">
      <c r="A13" s="1" t="s">
        <v>36</v>
      </c>
    </row>
    <row r="14" spans="1:7">
      <c r="A14" s="1"/>
    </row>
    <row r="15" spans="1:7">
      <c r="A15" s="1"/>
    </row>
    <row r="16" spans="1:7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</sheetData>
  <mergeCells count="2">
    <mergeCell ref="A1:G1"/>
    <mergeCell ref="A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НОК за 2022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2023-07-12T06:18:41Z</dcterms:modified>
</cp:coreProperties>
</file>